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sanikakulkarni/Downloads/"/>
    </mc:Choice>
  </mc:AlternateContent>
  <xr:revisionPtr revIDLastSave="0" documentId="13_ncr:1_{5CA2B7BD-347D-BA41-92E9-22029D902B36}" xr6:coauthVersionLast="47" xr6:coauthVersionMax="47" xr10:uidLastSave="{00000000-0000-0000-0000-000000000000}"/>
  <bookViews>
    <workbookView xWindow="0" yWindow="500" windowWidth="28800" windowHeight="16440" xr2:uid="{00000000-000D-0000-FFFF-FFFF00000000}"/>
  </bookViews>
  <sheets>
    <sheet name="S4P1" sheetId="1" r:id="rId1"/>
    <sheet name="S4P2" sheetId="2" r:id="rId2"/>
    <sheet name="Final Analysi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hvy+ShlR2Cll2q8IKyVRvjPmEz+WXLQOR4gGxeTw6Q="/>
    </ext>
  </extLst>
</workbook>
</file>

<file path=xl/calcChain.xml><?xml version="1.0" encoding="utf-8"?>
<calcChain xmlns="http://schemas.openxmlformats.org/spreadsheetml/2006/main">
  <c r="B13" i="2" l="1"/>
  <c r="K3" i="2" s="1"/>
  <c r="B9" i="2"/>
  <c r="B11" i="2" s="1"/>
  <c r="B8" i="2"/>
  <c r="G3" i="2"/>
  <c r="G10" i="2" s="1"/>
  <c r="G11" i="2" s="1"/>
  <c r="F3" i="2"/>
  <c r="F10" i="2" s="1"/>
  <c r="F11" i="2" s="1"/>
  <c r="E3" i="2"/>
  <c r="E10" i="2" s="1"/>
  <c r="E11" i="2" s="1"/>
  <c r="D3" i="2"/>
  <c r="D10" i="2" s="1"/>
  <c r="D11" i="2" s="1"/>
  <c r="D13" i="2" s="1"/>
  <c r="M3" i="2" s="1"/>
  <c r="C3" i="2"/>
  <c r="C10" i="2" s="1"/>
  <c r="C11" i="2" s="1"/>
  <c r="C13" i="2" s="1"/>
  <c r="L3" i="2" s="1"/>
  <c r="B3" i="2"/>
  <c r="B10" i="2" s="1"/>
  <c r="G2" i="2"/>
  <c r="G4" i="2" s="1"/>
  <c r="F2" i="2"/>
  <c r="F4" i="2" s="1"/>
  <c r="E2" i="2"/>
  <c r="E4" i="2" s="1"/>
  <c r="D2" i="2"/>
  <c r="D4" i="2" s="1"/>
  <c r="C2" i="2"/>
  <c r="C4" i="2" s="1"/>
  <c r="B2" i="2"/>
  <c r="B4" i="2" s="1"/>
  <c r="B9" i="1"/>
  <c r="B11" i="1" s="1"/>
  <c r="B8" i="1"/>
  <c r="B13" i="1" s="1"/>
  <c r="K3" i="1" s="1"/>
  <c r="G3" i="1"/>
  <c r="G10" i="1" s="1"/>
  <c r="G11" i="1" s="1"/>
  <c r="F3" i="1"/>
  <c r="F10" i="1" s="1"/>
  <c r="F11" i="1" s="1"/>
  <c r="E3" i="1"/>
  <c r="E10" i="1" s="1"/>
  <c r="E11" i="1" s="1"/>
  <c r="D3" i="1"/>
  <c r="D10" i="1" s="1"/>
  <c r="D11" i="1" s="1"/>
  <c r="C3" i="1"/>
  <c r="C10" i="1" s="1"/>
  <c r="C11" i="1" s="1"/>
  <c r="C13" i="1" s="1"/>
  <c r="L3" i="1" s="1"/>
  <c r="B3" i="1"/>
  <c r="B10" i="1" s="1"/>
  <c r="G2" i="1"/>
  <c r="G4" i="1" s="1"/>
  <c r="F2" i="1"/>
  <c r="F4" i="1" s="1"/>
  <c r="E2" i="1"/>
  <c r="E4" i="1" s="1"/>
  <c r="D2" i="1"/>
  <c r="D4" i="1" s="1"/>
  <c r="C2" i="1"/>
  <c r="C4" i="1" s="1"/>
  <c r="B2" i="1"/>
  <c r="B4" i="1" s="1"/>
  <c r="G21" i="1" l="1"/>
  <c r="B6" i="2"/>
  <c r="B21" i="2"/>
  <c r="B6" i="1"/>
  <c r="B21" i="1"/>
  <c r="D21" i="2"/>
  <c r="C21" i="1"/>
  <c r="E21" i="2"/>
  <c r="F21" i="2"/>
  <c r="C6" i="2"/>
  <c r="D6" i="2" s="1"/>
  <c r="C21" i="2"/>
  <c r="D13" i="1"/>
  <c r="M3" i="1" s="1"/>
  <c r="D21" i="1"/>
  <c r="E13" i="2"/>
  <c r="N3" i="2" s="1"/>
  <c r="F13" i="2"/>
  <c r="O3" i="2" s="1"/>
  <c r="E13" i="1"/>
  <c r="N3" i="1" s="1"/>
  <c r="E21" i="1"/>
  <c r="G21" i="2"/>
  <c r="F21" i="1"/>
  <c r="M2" i="2" l="1"/>
  <c r="D22" i="2"/>
  <c r="E6" i="2"/>
  <c r="K2" i="1"/>
  <c r="B22" i="1"/>
  <c r="G13" i="2"/>
  <c r="L2" i="2"/>
  <c r="C22" i="2"/>
  <c r="K2" i="2"/>
  <c r="B22" i="2"/>
  <c r="F13" i="1"/>
  <c r="C6" i="1"/>
  <c r="H13" i="2" l="1"/>
  <c r="P3" i="2"/>
  <c r="C22" i="1"/>
  <c r="L2" i="1"/>
  <c r="D6" i="1"/>
  <c r="O3" i="1"/>
  <c r="G13" i="1"/>
  <c r="N2" i="2"/>
  <c r="E22" i="2"/>
  <c r="H24" i="2" s="1"/>
  <c r="H25" i="2" s="1"/>
  <c r="F6" i="2"/>
  <c r="H13" i="1" l="1"/>
  <c r="P3" i="1"/>
  <c r="M2" i="1"/>
  <c r="D22" i="1"/>
  <c r="E6" i="1"/>
  <c r="F22" i="2"/>
  <c r="O2" i="2"/>
  <c r="G6" i="2"/>
  <c r="G22" i="2" l="1"/>
  <c r="H6" i="2"/>
  <c r="H15" i="2" s="1"/>
  <c r="H17" i="2" s="1"/>
  <c r="P2" i="2"/>
  <c r="N2" i="1"/>
  <c r="E22" i="1"/>
  <c r="H24" i="1" s="1"/>
  <c r="H25" i="1" s="1"/>
  <c r="F6" i="1"/>
  <c r="O2" i="1" l="1"/>
  <c r="F22" i="1"/>
  <c r="G6" i="1"/>
  <c r="P2" i="1" l="1"/>
  <c r="G22" i="1"/>
  <c r="H6" i="1"/>
  <c r="H15" i="1" s="1"/>
  <c r="H17" i="1" s="1"/>
</calcChain>
</file>

<file path=xl/sharedStrings.xml><?xml version="1.0" encoding="utf-8"?>
<sst xmlns="http://schemas.openxmlformats.org/spreadsheetml/2006/main" count="73" uniqueCount="37">
  <si>
    <t>Year</t>
  </si>
  <si>
    <t>TOTAL</t>
  </si>
  <si>
    <t>Net Economic Benefit</t>
  </si>
  <si>
    <t>NPV of all Benefits</t>
  </si>
  <si>
    <t>Discount Rate: 0.1</t>
  </si>
  <si>
    <t>NPV of all Costs</t>
  </si>
  <si>
    <t>PV Benefits</t>
  </si>
  <si>
    <t xml:space="preserve">One-Time Costs </t>
  </si>
  <si>
    <t>Recurring Costs</t>
  </si>
  <si>
    <t>Discount Rate: 0.05</t>
  </si>
  <si>
    <t>PV of Recurring Costs</t>
  </si>
  <si>
    <t>NPV of All Costs</t>
  </si>
  <si>
    <t>Overall NPV</t>
  </si>
  <si>
    <t>Overall ROI</t>
  </si>
  <si>
    <t>Break-Even Analysis</t>
  </si>
  <si>
    <t>Yearly NPV Cash Flow</t>
  </si>
  <si>
    <t>Project Information</t>
  </si>
  <si>
    <t>Overall NPV Cash Flow</t>
  </si>
  <si>
    <t>Project Life Span</t>
  </si>
  <si>
    <t>5 years</t>
  </si>
  <si>
    <t>Discount Rate</t>
  </si>
  <si>
    <t>Break-Even Point Fraction</t>
  </si>
  <si>
    <t>One-time Cost</t>
  </si>
  <si>
    <t>Break-Even Point</t>
  </si>
  <si>
    <t>Recurring Cost per Year</t>
  </si>
  <si>
    <t>Net Benefits</t>
  </si>
  <si>
    <t>Year 0</t>
  </si>
  <si>
    <t>Year 1</t>
  </si>
  <si>
    <t>Year 2</t>
  </si>
  <si>
    <t>Year 3</t>
  </si>
  <si>
    <t>Year 4</t>
  </si>
  <si>
    <t>Year 5</t>
  </si>
  <si>
    <t>By investing into this project you would earn $1906.2 (based on overall NPV) above and beyond putting your money into the bank. The return on investment (based on ROI) is about 20 cents for every dollar invested. The project will break even about 2.14 years in and start generating positive cash flow.</t>
  </si>
  <si>
    <t>By investing into this project you would earn $8562.77 (based on overall NPV) above and beyond putting your money into the bank. The return on investment (based on ROI) is about 68 cents for every dollar invested. The project will break even about 2.07 years in and start generating positive cash flow.</t>
  </si>
  <si>
    <t>Project 1: By investing in this project, you would earn $1,906.20 (based on NPV) above and beyond, putting your 
money in the bank, with an ROI of about 20% for every dollar invested. The project will break even at about 2.14 years
and start generating positive cash flow.</t>
  </si>
  <si>
    <t>Project 2: By investing in this project, you would earn $8,562.77 above and beyond, putting your money in the
bank with an ROI of about 68% for every dollar invested. The project will break even at about 2.07 years and 
start generating positive cash flow.</t>
  </si>
  <si>
    <t>Conclusion: In conclusion, Scenario 4 Project 2 is the better choice in both NPV and ROI than Project 1, 
indicating a better financial return and stronger overall profitability.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</si>
</sst>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
    <numFmt numFmtId="166" formatCode="&quot;$&quot;#,##0.000"/>
    <numFmt numFmtId="167" formatCode="0.0000"/>
  </numFmts>
  <fonts count="5" x14ac:knownFonts="1">
    <font>
      <sz val="12"/>
      <color theme="1"/>
      <name val="Aptos Narrow"/>
      <scheme val="minor"/>
    </font>
    <font>
      <sz val="12"/>
      <color theme="1"/>
      <name val="Times New Roman"/>
      <family val="1"/>
    </font>
    <font>
      <b/>
      <sz val="12"/>
      <color theme="1"/>
      <name val="Times New Roman"/>
      <family val="1"/>
    </font>
    <font>
      <sz val="14"/>
      <color theme="1"/>
      <name val="Times New Roman"/>
      <family val="1"/>
    </font>
    <font>
      <sz val="12"/>
      <color rgb="FF0E101A"/>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applyAlignment="1">
      <alignment horizontal="center" vertical="center"/>
    </xf>
    <xf numFmtId="164" fontId="1" fillId="0" borderId="0" xfId="0" applyNumberFormat="1" applyFont="1"/>
    <xf numFmtId="2" fontId="1" fillId="0" borderId="0" xfId="0" applyNumberFormat="1" applyFont="1"/>
    <xf numFmtId="164" fontId="2" fillId="0" borderId="0" xfId="0" applyNumberFormat="1" applyFont="1"/>
    <xf numFmtId="165" fontId="1" fillId="0" borderId="0" xfId="0" applyNumberFormat="1" applyFont="1"/>
    <xf numFmtId="166" fontId="1" fillId="0" borderId="0" xfId="0" applyNumberFormat="1" applyFont="1"/>
    <xf numFmtId="0" fontId="2" fillId="0" borderId="0" xfId="0" applyFont="1"/>
    <xf numFmtId="167" fontId="2" fillId="0" borderId="0" xfId="0" applyNumberFormat="1" applyFont="1"/>
    <xf numFmtId="0" fontId="1" fillId="0" borderId="0" xfId="0" applyFont="1" applyAlignment="1">
      <alignment horizontal="right"/>
    </xf>
    <xf numFmtId="2" fontId="2" fillId="0" borderId="0" xfId="0" applyNumberFormat="1" applyFont="1"/>
    <xf numFmtId="164" fontId="1" fillId="0" borderId="0" xfId="0" applyNumberFormat="1" applyFont="1" applyAlignment="1">
      <alignment wrapText="1"/>
    </xf>
    <xf numFmtId="0" fontId="1" fillId="0" borderId="0" xfId="0" applyFont="1" applyAlignment="1">
      <alignment wrapText="1"/>
    </xf>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Break-Even Analysis</a:t>
            </a:r>
          </a:p>
        </c:rich>
      </c:tx>
      <c:overlay val="0"/>
    </c:title>
    <c:autoTitleDeleted val="0"/>
    <c:plotArea>
      <c:layout/>
      <c:lineChart>
        <c:grouping val="standard"/>
        <c:varyColors val="1"/>
        <c:ser>
          <c:idx val="0"/>
          <c:order val="0"/>
          <c:tx>
            <c:v>NPV of all Benefits</c:v>
          </c:tx>
          <c:spPr>
            <a:ln w="28575" cmpd="sng">
              <a:solidFill>
                <a:schemeClr val="accent1"/>
              </a:solidFill>
            </a:ln>
          </c:spPr>
          <c:marker>
            <c:symbol val="none"/>
          </c:marker>
          <c:cat>
            <c:numRef>
              <c:f>S4P1!$K$1:$P$1</c:f>
              <c:numCache>
                <c:formatCode>General</c:formatCode>
                <c:ptCount val="6"/>
                <c:pt idx="0">
                  <c:v>0</c:v>
                </c:pt>
                <c:pt idx="1">
                  <c:v>1</c:v>
                </c:pt>
                <c:pt idx="2">
                  <c:v>2</c:v>
                </c:pt>
                <c:pt idx="3">
                  <c:v>3</c:v>
                </c:pt>
                <c:pt idx="4">
                  <c:v>4</c:v>
                </c:pt>
                <c:pt idx="5">
                  <c:v>5</c:v>
                </c:pt>
              </c:numCache>
            </c:numRef>
          </c:cat>
          <c:val>
            <c:numRef>
              <c:f>S4P1!$K$2:$P$2</c:f>
              <c:numCache>
                <c:formatCode>"$"#,##0.00</c:formatCode>
                <c:ptCount val="6"/>
                <c:pt idx="0">
                  <c:v>0</c:v>
                </c:pt>
                <c:pt idx="1">
                  <c:v>2272.7272727272725</c:v>
                </c:pt>
                <c:pt idx="2">
                  <c:v>5991.7355371900821</c:v>
                </c:pt>
                <c:pt idx="3">
                  <c:v>8621.3373403456026</c:v>
                </c:pt>
                <c:pt idx="4">
                  <c:v>10328.870978758279</c:v>
                </c:pt>
                <c:pt idx="5">
                  <c:v>11260.252963347011</c:v>
                </c:pt>
              </c:numCache>
            </c:numRef>
          </c:val>
          <c:smooth val="0"/>
          <c:extLst>
            <c:ext xmlns:c16="http://schemas.microsoft.com/office/drawing/2014/chart" uri="{C3380CC4-5D6E-409C-BE32-E72D297353CC}">
              <c16:uniqueId val="{00000000-F653-874D-9C85-4F2943B21575}"/>
            </c:ext>
          </c:extLst>
        </c:ser>
        <c:ser>
          <c:idx val="1"/>
          <c:order val="1"/>
          <c:tx>
            <c:v>NPV of all Costs</c:v>
          </c:tx>
          <c:spPr>
            <a:ln w="28575" cmpd="sng">
              <a:solidFill>
                <a:schemeClr val="accent2"/>
              </a:solidFill>
            </a:ln>
          </c:spPr>
          <c:marker>
            <c:symbol val="none"/>
          </c:marker>
          <c:cat>
            <c:numRef>
              <c:f>S4P1!$K$1:$P$1</c:f>
              <c:numCache>
                <c:formatCode>General</c:formatCode>
                <c:ptCount val="6"/>
                <c:pt idx="0">
                  <c:v>0</c:v>
                </c:pt>
                <c:pt idx="1">
                  <c:v>1</c:v>
                </c:pt>
                <c:pt idx="2">
                  <c:v>2</c:v>
                </c:pt>
                <c:pt idx="3">
                  <c:v>3</c:v>
                </c:pt>
                <c:pt idx="4">
                  <c:v>4</c:v>
                </c:pt>
                <c:pt idx="5">
                  <c:v>5</c:v>
                </c:pt>
              </c:numCache>
            </c:numRef>
          </c:cat>
          <c:val>
            <c:numRef>
              <c:f>S4P1!$K$3:$P$3</c:f>
              <c:numCache>
                <c:formatCode>"$"#,##0.00</c:formatCode>
                <c:ptCount val="6"/>
                <c:pt idx="0">
                  <c:v>4300</c:v>
                </c:pt>
                <c:pt idx="1">
                  <c:v>5300</c:v>
                </c:pt>
                <c:pt idx="2">
                  <c:v>6209.090909090909</c:v>
                </c:pt>
                <c:pt idx="3">
                  <c:v>7336.063110443275</c:v>
                </c:pt>
                <c:pt idx="4">
                  <c:v>8360.5832934908813</c:v>
                </c:pt>
                <c:pt idx="5">
                  <c:v>9354.0574103855288</c:v>
                </c:pt>
              </c:numCache>
            </c:numRef>
          </c:val>
          <c:smooth val="0"/>
          <c:extLst>
            <c:ext xmlns:c16="http://schemas.microsoft.com/office/drawing/2014/chart" uri="{C3380CC4-5D6E-409C-BE32-E72D297353CC}">
              <c16:uniqueId val="{00000001-F653-874D-9C85-4F2943B21575}"/>
            </c:ext>
          </c:extLst>
        </c:ser>
        <c:dLbls>
          <c:showLegendKey val="0"/>
          <c:showVal val="0"/>
          <c:showCatName val="0"/>
          <c:showSerName val="0"/>
          <c:showPercent val="0"/>
          <c:showBubbleSize val="0"/>
        </c:dLbls>
        <c:smooth val="0"/>
        <c:axId val="1296017426"/>
        <c:axId val="1501961820"/>
      </c:lineChart>
      <c:catAx>
        <c:axId val="1296017426"/>
        <c:scaling>
          <c:orientation val="minMax"/>
        </c:scaling>
        <c:delete val="0"/>
        <c:axPos val="b"/>
        <c:title>
          <c:tx>
            <c:rich>
              <a:bodyPr/>
              <a:lstStyle/>
              <a:p>
                <a:pPr lvl="0">
                  <a:defRPr sz="1000" b="0" i="0">
                    <a:solidFill>
                      <a:srgbClr val="000000"/>
                    </a:solidFill>
                    <a:latin typeface="+mn-lt"/>
                  </a:defRPr>
                </a:pPr>
                <a:r>
                  <a:rPr lang="en-US" sz="1000" b="0" i="0">
                    <a:solidFill>
                      <a:srgbClr val="000000"/>
                    </a:solidFill>
                    <a:latin typeface="+mn-lt"/>
                  </a:rPr>
                  <a:t>Years into Project</a:t>
                </a: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501961820"/>
        <c:crosses val="autoZero"/>
        <c:auto val="1"/>
        <c:lblAlgn val="ctr"/>
        <c:lblOffset val="100"/>
        <c:noMultiLvlLbl val="1"/>
      </c:catAx>
      <c:valAx>
        <c:axId val="1501961820"/>
        <c:scaling>
          <c:orientation val="minMax"/>
        </c:scaling>
        <c:delete val="0"/>
        <c:axPos val="l"/>
        <c:majorGridlines>
          <c:spPr>
            <a:ln>
              <a:solidFill>
                <a:srgbClr val="B7B7B7"/>
              </a:solidFill>
            </a:ln>
          </c:spPr>
        </c:majorGridlines>
        <c:title>
          <c:tx>
            <c:rich>
              <a:bodyPr/>
              <a:lstStyle/>
              <a:p>
                <a:pPr lvl="0">
                  <a:defRPr sz="1000" b="0" i="0">
                    <a:solidFill>
                      <a:srgbClr val="000000"/>
                    </a:solidFill>
                    <a:latin typeface="+mn-lt"/>
                  </a:defRPr>
                </a:pPr>
                <a:r>
                  <a:rPr lang="en-US" sz="1000" b="0" i="0">
                    <a:solidFill>
                      <a:srgbClr val="000000"/>
                    </a:solidFill>
                    <a:latin typeface="+mn-lt"/>
                  </a:rPr>
                  <a:t>NPV ($)</a:t>
                </a:r>
              </a:p>
            </c:rich>
          </c:tx>
          <c:overlay val="0"/>
        </c:title>
        <c:numFmt formatCode="&quot;$&quot;#,##0.00" sourceLinked="1"/>
        <c:majorTickMark val="none"/>
        <c:minorTickMark val="none"/>
        <c:tickLblPos val="nextTo"/>
        <c:spPr>
          <a:ln/>
        </c:spPr>
        <c:txPr>
          <a:bodyPr/>
          <a:lstStyle/>
          <a:p>
            <a:pPr lvl="0">
              <a:defRPr sz="900" b="0" i="0">
                <a:solidFill>
                  <a:srgbClr val="000000"/>
                </a:solidFill>
                <a:latin typeface="+mn-lt"/>
              </a:defRPr>
            </a:pPr>
            <a:endParaRPr lang="en-US"/>
          </a:p>
        </c:txPr>
        <c:crossAx val="1296017426"/>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Break-Even Analysis</a:t>
            </a:r>
          </a:p>
        </c:rich>
      </c:tx>
      <c:overlay val="0"/>
    </c:title>
    <c:autoTitleDeleted val="0"/>
    <c:plotArea>
      <c:layout/>
      <c:lineChart>
        <c:grouping val="standard"/>
        <c:varyColors val="1"/>
        <c:ser>
          <c:idx val="0"/>
          <c:order val="0"/>
          <c:tx>
            <c:v>NPV of all Benefits</c:v>
          </c:tx>
          <c:spPr>
            <a:ln w="28575" cmpd="sng">
              <a:solidFill>
                <a:schemeClr val="accent1"/>
              </a:solidFill>
            </a:ln>
          </c:spPr>
          <c:marker>
            <c:symbol val="none"/>
          </c:marker>
          <c:cat>
            <c:numRef>
              <c:f>S4P2!$K$1:$P$1</c:f>
              <c:numCache>
                <c:formatCode>General</c:formatCode>
                <c:ptCount val="6"/>
                <c:pt idx="0">
                  <c:v>0</c:v>
                </c:pt>
                <c:pt idx="1">
                  <c:v>1</c:v>
                </c:pt>
                <c:pt idx="2">
                  <c:v>2</c:v>
                </c:pt>
                <c:pt idx="3">
                  <c:v>3</c:v>
                </c:pt>
                <c:pt idx="4">
                  <c:v>4</c:v>
                </c:pt>
                <c:pt idx="5">
                  <c:v>5</c:v>
                </c:pt>
              </c:numCache>
            </c:numRef>
          </c:cat>
          <c:val>
            <c:numRef>
              <c:f>S4P2!$K$2:$P$2</c:f>
              <c:numCache>
                <c:formatCode>"$"#,##0.00</c:formatCode>
                <c:ptCount val="6"/>
                <c:pt idx="0">
                  <c:v>0</c:v>
                </c:pt>
                <c:pt idx="1">
                  <c:v>4090.909090909091</c:v>
                </c:pt>
                <c:pt idx="2">
                  <c:v>7975.2066115702473</c:v>
                </c:pt>
                <c:pt idx="3">
                  <c:v>12107.438016528924</c:v>
                </c:pt>
                <c:pt idx="4">
                  <c:v>16547.025476401883</c:v>
                </c:pt>
                <c:pt idx="5">
                  <c:v>21203.935399345544</c:v>
                </c:pt>
              </c:numCache>
            </c:numRef>
          </c:val>
          <c:smooth val="0"/>
          <c:extLst>
            <c:ext xmlns:c16="http://schemas.microsoft.com/office/drawing/2014/chart" uri="{C3380CC4-5D6E-409C-BE32-E72D297353CC}">
              <c16:uniqueId val="{00000000-4CA7-AD43-B3B7-43A44827667D}"/>
            </c:ext>
          </c:extLst>
        </c:ser>
        <c:ser>
          <c:idx val="1"/>
          <c:order val="1"/>
          <c:tx>
            <c:v>NPV of all Costs</c:v>
          </c:tx>
          <c:spPr>
            <a:ln w="28575" cmpd="sng">
              <a:solidFill>
                <a:schemeClr val="accent2"/>
              </a:solidFill>
            </a:ln>
          </c:spPr>
          <c:marker>
            <c:symbol val="none"/>
          </c:marker>
          <c:cat>
            <c:numRef>
              <c:f>S4P2!$K$1:$P$1</c:f>
              <c:numCache>
                <c:formatCode>General</c:formatCode>
                <c:ptCount val="6"/>
                <c:pt idx="0">
                  <c:v>0</c:v>
                </c:pt>
                <c:pt idx="1">
                  <c:v>1</c:v>
                </c:pt>
                <c:pt idx="2">
                  <c:v>2</c:v>
                </c:pt>
                <c:pt idx="3">
                  <c:v>3</c:v>
                </c:pt>
                <c:pt idx="4">
                  <c:v>4</c:v>
                </c:pt>
                <c:pt idx="5">
                  <c:v>5</c:v>
                </c:pt>
              </c:numCache>
            </c:numRef>
          </c:cat>
          <c:val>
            <c:numRef>
              <c:f>S4P2!$K$3:$P$3</c:f>
              <c:numCache>
                <c:formatCode>"$"#,##0.00</c:formatCode>
                <c:ptCount val="6"/>
                <c:pt idx="0">
                  <c:v>5000</c:v>
                </c:pt>
                <c:pt idx="1">
                  <c:v>6636.363636363636</c:v>
                </c:pt>
                <c:pt idx="2">
                  <c:v>8123.9669421487597</c:v>
                </c:pt>
                <c:pt idx="3">
                  <c:v>10002.253944402704</c:v>
                </c:pt>
                <c:pt idx="4">
                  <c:v>11709.787582815381</c:v>
                </c:pt>
                <c:pt idx="5">
                  <c:v>12641.169567404113</c:v>
                </c:pt>
              </c:numCache>
            </c:numRef>
          </c:val>
          <c:smooth val="0"/>
          <c:extLst>
            <c:ext xmlns:c16="http://schemas.microsoft.com/office/drawing/2014/chart" uri="{C3380CC4-5D6E-409C-BE32-E72D297353CC}">
              <c16:uniqueId val="{00000001-4CA7-AD43-B3B7-43A44827667D}"/>
            </c:ext>
          </c:extLst>
        </c:ser>
        <c:dLbls>
          <c:showLegendKey val="0"/>
          <c:showVal val="0"/>
          <c:showCatName val="0"/>
          <c:showSerName val="0"/>
          <c:showPercent val="0"/>
          <c:showBubbleSize val="0"/>
        </c:dLbls>
        <c:smooth val="0"/>
        <c:axId val="1786984441"/>
        <c:axId val="626176055"/>
      </c:lineChart>
      <c:catAx>
        <c:axId val="1786984441"/>
        <c:scaling>
          <c:orientation val="minMax"/>
        </c:scaling>
        <c:delete val="0"/>
        <c:axPos val="b"/>
        <c:title>
          <c:tx>
            <c:rich>
              <a:bodyPr/>
              <a:lstStyle/>
              <a:p>
                <a:pPr lvl="0">
                  <a:defRPr sz="1000" b="0" i="0">
                    <a:solidFill>
                      <a:srgbClr val="000000"/>
                    </a:solidFill>
                    <a:latin typeface="+mn-lt"/>
                  </a:defRPr>
                </a:pPr>
                <a:r>
                  <a:rPr lang="en-US" sz="1000" b="0" i="0">
                    <a:solidFill>
                      <a:srgbClr val="000000"/>
                    </a:solidFill>
                    <a:latin typeface="+mn-lt"/>
                  </a:rPr>
                  <a:t>Years into Project</a:t>
                </a: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626176055"/>
        <c:crosses val="autoZero"/>
        <c:auto val="1"/>
        <c:lblAlgn val="ctr"/>
        <c:lblOffset val="100"/>
        <c:noMultiLvlLbl val="1"/>
      </c:catAx>
      <c:valAx>
        <c:axId val="626176055"/>
        <c:scaling>
          <c:orientation val="minMax"/>
        </c:scaling>
        <c:delete val="0"/>
        <c:axPos val="l"/>
        <c:majorGridlines>
          <c:spPr>
            <a:ln>
              <a:solidFill>
                <a:srgbClr val="B7B7B7"/>
              </a:solidFill>
            </a:ln>
          </c:spPr>
        </c:majorGridlines>
        <c:title>
          <c:tx>
            <c:rich>
              <a:bodyPr/>
              <a:lstStyle/>
              <a:p>
                <a:pPr lvl="0">
                  <a:defRPr sz="1000" b="0" i="0">
                    <a:solidFill>
                      <a:srgbClr val="000000"/>
                    </a:solidFill>
                    <a:latin typeface="+mn-lt"/>
                  </a:defRPr>
                </a:pPr>
                <a:r>
                  <a:rPr lang="en-US" sz="1000" b="0" i="0">
                    <a:solidFill>
                      <a:srgbClr val="000000"/>
                    </a:solidFill>
                    <a:latin typeface="+mn-lt"/>
                  </a:rPr>
                  <a:t>NPV ($)</a:t>
                </a:r>
              </a:p>
            </c:rich>
          </c:tx>
          <c:overlay val="0"/>
        </c:title>
        <c:numFmt formatCode="&quot;$&quot;#,##0.00" sourceLinked="1"/>
        <c:majorTickMark val="none"/>
        <c:minorTickMark val="none"/>
        <c:tickLblPos val="nextTo"/>
        <c:spPr>
          <a:ln/>
        </c:spPr>
        <c:txPr>
          <a:bodyPr/>
          <a:lstStyle/>
          <a:p>
            <a:pPr lvl="0">
              <a:defRPr sz="900" b="0" i="0">
                <a:solidFill>
                  <a:srgbClr val="000000"/>
                </a:solidFill>
                <a:latin typeface="+mn-lt"/>
              </a:defRPr>
            </a:pPr>
            <a:endParaRPr lang="en-US"/>
          </a:p>
        </c:txPr>
        <c:crossAx val="1786984441"/>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10</xdr:col>
      <xdr:colOff>127000</xdr:colOff>
      <xdr:row>3</xdr:row>
      <xdr:rowOff>15875</xdr:rowOff>
    </xdr:from>
    <xdr:ext cx="6518275" cy="3159125"/>
    <xdr:graphicFrame macro="">
      <xdr:nvGraphicFramePr>
        <xdr:cNvPr id="615810755" name="Chart 1">
          <a:extLst>
            <a:ext uri="{FF2B5EF4-FFF2-40B4-BE49-F238E27FC236}">
              <a16:creationId xmlns:a16="http://schemas.microsoft.com/office/drawing/2014/main" id="{00000000-0008-0000-0000-0000C386B4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1301750</xdr:colOff>
      <xdr:row>2</xdr:row>
      <xdr:rowOff>180975</xdr:rowOff>
    </xdr:from>
    <xdr:ext cx="6715125" cy="3219450"/>
    <xdr:graphicFrame macro="">
      <xdr:nvGraphicFramePr>
        <xdr:cNvPr id="1217403846" name="Chart 2">
          <a:extLst>
            <a:ext uri="{FF2B5EF4-FFF2-40B4-BE49-F238E27FC236}">
              <a16:creationId xmlns:a16="http://schemas.microsoft.com/office/drawing/2014/main" id="{00000000-0008-0000-0100-0000C61B90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A33" sqref="A33"/>
    </sheetView>
  </sheetViews>
  <sheetFormatPr baseColWidth="10" defaultColWidth="11.1640625" defaultRowHeight="15" customHeight="1" x14ac:dyDescent="0.2"/>
  <cols>
    <col min="1" max="1" width="24.5" customWidth="1"/>
    <col min="2" max="2" width="11.6640625" customWidth="1"/>
    <col min="3" max="7" width="11.83203125" customWidth="1"/>
    <col min="8" max="9" width="10.5" customWidth="1"/>
    <col min="10" max="10" width="17.1640625" customWidth="1"/>
    <col min="11" max="11" width="23.83203125" customWidth="1"/>
    <col min="12" max="12" width="22.33203125" customWidth="1"/>
    <col min="13" max="26" width="10.5" customWidth="1"/>
  </cols>
  <sheetData>
    <row r="1" spans="1:26" ht="15.75" customHeight="1" x14ac:dyDescent="0.2">
      <c r="A1" s="1" t="s">
        <v>0</v>
      </c>
      <c r="B1" s="1">
        <v>0</v>
      </c>
      <c r="C1" s="1">
        <v>1</v>
      </c>
      <c r="D1" s="1">
        <v>2</v>
      </c>
      <c r="E1" s="1">
        <v>3</v>
      </c>
      <c r="F1" s="1">
        <v>4</v>
      </c>
      <c r="G1" s="1">
        <v>5</v>
      </c>
      <c r="H1" s="2" t="s">
        <v>1</v>
      </c>
      <c r="I1" s="1"/>
      <c r="J1" s="1" t="s">
        <v>0</v>
      </c>
      <c r="K1" s="1">
        <v>0</v>
      </c>
      <c r="L1" s="1">
        <v>1</v>
      </c>
      <c r="M1" s="1">
        <v>2</v>
      </c>
      <c r="N1" s="1">
        <v>3</v>
      </c>
      <c r="O1" s="1">
        <v>4</v>
      </c>
      <c r="P1" s="1">
        <v>5</v>
      </c>
      <c r="Q1" s="1"/>
      <c r="R1" s="1"/>
      <c r="S1" s="1"/>
      <c r="T1" s="1"/>
      <c r="U1" s="1"/>
      <c r="V1" s="1"/>
      <c r="W1" s="1"/>
      <c r="X1" s="1"/>
      <c r="Y1" s="1"/>
      <c r="Z1" s="1"/>
    </row>
    <row r="2" spans="1:26" ht="15.75" customHeight="1" x14ac:dyDescent="0.2">
      <c r="A2" s="1" t="s">
        <v>2</v>
      </c>
      <c r="B2" s="3">
        <f>L27</f>
        <v>0</v>
      </c>
      <c r="C2" s="3">
        <f>L28</f>
        <v>2500</v>
      </c>
      <c r="D2" s="3">
        <f>L29</f>
        <v>4500</v>
      </c>
      <c r="E2" s="3">
        <f>L30</f>
        <v>3500</v>
      </c>
      <c r="F2" s="3">
        <f>L31</f>
        <v>2500</v>
      </c>
      <c r="G2" s="3">
        <f>L32</f>
        <v>1500</v>
      </c>
      <c r="H2" s="1"/>
      <c r="I2" s="1"/>
      <c r="J2" s="1" t="s">
        <v>3</v>
      </c>
      <c r="K2" s="3">
        <f t="shared" ref="K2:P2" si="0">B6</f>
        <v>0</v>
      </c>
      <c r="L2" s="3">
        <f t="shared" si="0"/>
        <v>2272.7272727272725</v>
      </c>
      <c r="M2" s="3">
        <f t="shared" si="0"/>
        <v>5991.7355371900821</v>
      </c>
      <c r="N2" s="3">
        <f t="shared" si="0"/>
        <v>8621.3373403456026</v>
      </c>
      <c r="O2" s="3">
        <f t="shared" si="0"/>
        <v>10328.870978758279</v>
      </c>
      <c r="P2" s="3">
        <f t="shared" si="0"/>
        <v>11260.252963347011</v>
      </c>
      <c r="Q2" s="1"/>
      <c r="R2" s="1"/>
      <c r="S2" s="1"/>
      <c r="T2" s="1"/>
      <c r="U2" s="1"/>
      <c r="V2" s="1"/>
      <c r="W2" s="1"/>
      <c r="X2" s="1"/>
      <c r="Y2" s="1"/>
      <c r="Z2" s="1"/>
    </row>
    <row r="3" spans="1:26" ht="15.75" customHeight="1" x14ac:dyDescent="0.2">
      <c r="A3" s="1" t="s">
        <v>4</v>
      </c>
      <c r="B3" s="1">
        <f t="shared" ref="B3:G3" si="1">1/((1+$L23)^B1)</f>
        <v>1</v>
      </c>
      <c r="C3" s="4">
        <f t="shared" si="1"/>
        <v>0.90909090909090906</v>
      </c>
      <c r="D3" s="4">
        <f t="shared" si="1"/>
        <v>0.82644628099173545</v>
      </c>
      <c r="E3" s="4">
        <f t="shared" si="1"/>
        <v>0.75131480090157754</v>
      </c>
      <c r="F3" s="4">
        <f t="shared" si="1"/>
        <v>0.68301345536507052</v>
      </c>
      <c r="G3" s="4">
        <f t="shared" si="1"/>
        <v>0.62092132305915493</v>
      </c>
      <c r="H3" s="1"/>
      <c r="I3" s="1"/>
      <c r="J3" s="1" t="s">
        <v>5</v>
      </c>
      <c r="K3" s="3">
        <f t="shared" ref="K3:P3" si="2">B13</f>
        <v>4300</v>
      </c>
      <c r="L3" s="3">
        <f t="shared" si="2"/>
        <v>5300</v>
      </c>
      <c r="M3" s="3">
        <f t="shared" si="2"/>
        <v>6209.090909090909</v>
      </c>
      <c r="N3" s="3">
        <f t="shared" si="2"/>
        <v>7336.063110443275</v>
      </c>
      <c r="O3" s="3">
        <f t="shared" si="2"/>
        <v>8360.5832934908813</v>
      </c>
      <c r="P3" s="3">
        <f t="shared" si="2"/>
        <v>9354.0574103855288</v>
      </c>
      <c r="Q3" s="1"/>
      <c r="R3" s="1"/>
      <c r="S3" s="1"/>
      <c r="T3" s="1"/>
      <c r="U3" s="1"/>
      <c r="V3" s="1"/>
      <c r="W3" s="1"/>
      <c r="X3" s="1"/>
      <c r="Y3" s="1"/>
      <c r="Z3" s="1"/>
    </row>
    <row r="4" spans="1:26" ht="15.75" customHeight="1" x14ac:dyDescent="0.2">
      <c r="A4" s="1" t="s">
        <v>6</v>
      </c>
      <c r="B4" s="3">
        <f t="shared" ref="B4:G4" si="3">B2*B3</f>
        <v>0</v>
      </c>
      <c r="C4" s="3">
        <f t="shared" si="3"/>
        <v>2272.7272727272725</v>
      </c>
      <c r="D4" s="3">
        <f t="shared" si="3"/>
        <v>3719.0082644628096</v>
      </c>
      <c r="E4" s="3">
        <f t="shared" si="3"/>
        <v>2629.6018031555213</v>
      </c>
      <c r="F4" s="3">
        <f t="shared" si="3"/>
        <v>1707.5336384126763</v>
      </c>
      <c r="G4" s="3">
        <f t="shared" si="3"/>
        <v>931.38198458873239</v>
      </c>
      <c r="H4" s="1"/>
      <c r="I4" s="1"/>
      <c r="J4" s="1"/>
      <c r="K4" s="1"/>
      <c r="L4" s="1"/>
      <c r="M4" s="1"/>
      <c r="N4" s="1"/>
      <c r="O4" s="1"/>
      <c r="P4" s="1"/>
      <c r="Q4" s="1"/>
      <c r="R4" s="1"/>
      <c r="S4" s="1"/>
      <c r="T4" s="1"/>
      <c r="U4" s="1"/>
      <c r="V4" s="1"/>
      <c r="W4" s="1"/>
      <c r="X4" s="1"/>
      <c r="Y4" s="1"/>
      <c r="Z4" s="1"/>
    </row>
    <row r="5" spans="1:26" ht="15.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5.75" customHeight="1" x14ac:dyDescent="0.2">
      <c r="A6" s="1" t="s">
        <v>3</v>
      </c>
      <c r="B6" s="3">
        <f>B4</f>
        <v>0</v>
      </c>
      <c r="C6" s="3">
        <f t="shared" ref="C6:G6" si="4">C4+B6</f>
        <v>2272.7272727272725</v>
      </c>
      <c r="D6" s="3">
        <f t="shared" si="4"/>
        <v>5991.7355371900821</v>
      </c>
      <c r="E6" s="3">
        <f t="shared" si="4"/>
        <v>8621.3373403456026</v>
      </c>
      <c r="F6" s="3">
        <f t="shared" si="4"/>
        <v>10328.870978758279</v>
      </c>
      <c r="G6" s="3">
        <f t="shared" si="4"/>
        <v>11260.252963347011</v>
      </c>
      <c r="H6" s="5">
        <f>G6</f>
        <v>11260.252963347011</v>
      </c>
      <c r="I6" s="1"/>
      <c r="J6" s="1"/>
      <c r="K6" s="1"/>
      <c r="L6" s="1"/>
      <c r="M6" s="1"/>
      <c r="N6" s="1"/>
      <c r="O6" s="1"/>
      <c r="P6" s="1"/>
      <c r="Q6" s="1"/>
      <c r="R6" s="1"/>
      <c r="S6" s="1"/>
      <c r="T6" s="1"/>
      <c r="U6" s="1"/>
      <c r="V6" s="1"/>
      <c r="W6" s="1"/>
      <c r="X6" s="1"/>
      <c r="Y6" s="1"/>
      <c r="Z6" s="1"/>
    </row>
    <row r="7" spans="1:26" ht="15.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2">
      <c r="A8" s="1" t="s">
        <v>7</v>
      </c>
      <c r="B8" s="3">
        <f>L24</f>
        <v>4300</v>
      </c>
      <c r="C8" s="3">
        <v>0</v>
      </c>
      <c r="D8" s="3">
        <v>0</v>
      </c>
      <c r="E8" s="3">
        <v>0</v>
      </c>
      <c r="F8" s="3">
        <v>0</v>
      </c>
      <c r="G8" s="3">
        <v>0</v>
      </c>
      <c r="H8" s="1"/>
      <c r="I8" s="1"/>
      <c r="J8" s="1"/>
      <c r="K8" s="1"/>
      <c r="L8" s="1"/>
      <c r="M8" s="1"/>
      <c r="N8" s="1"/>
      <c r="O8" s="1"/>
      <c r="P8" s="1"/>
      <c r="Q8" s="1"/>
      <c r="R8" s="1"/>
      <c r="S8" s="1"/>
      <c r="T8" s="1"/>
      <c r="U8" s="1"/>
      <c r="V8" s="1"/>
      <c r="W8" s="1"/>
      <c r="X8" s="1"/>
      <c r="Y8" s="1"/>
      <c r="Z8" s="1"/>
    </row>
    <row r="9" spans="1:26" ht="15.75" customHeight="1" x14ac:dyDescent="0.2">
      <c r="A9" s="1" t="s">
        <v>8</v>
      </c>
      <c r="B9" s="3">
        <f>0</f>
        <v>0</v>
      </c>
      <c r="C9" s="3">
        <v>1100</v>
      </c>
      <c r="D9" s="3">
        <v>1100</v>
      </c>
      <c r="E9" s="3">
        <v>1500</v>
      </c>
      <c r="F9" s="3">
        <v>1500</v>
      </c>
      <c r="G9" s="3">
        <v>1600</v>
      </c>
      <c r="H9" s="1"/>
      <c r="I9" s="1"/>
      <c r="J9" s="1"/>
      <c r="K9" s="1"/>
      <c r="L9" s="1"/>
      <c r="M9" s="1"/>
      <c r="N9" s="1"/>
      <c r="O9" s="1"/>
      <c r="P9" s="1"/>
      <c r="Q9" s="1"/>
      <c r="R9" s="1"/>
      <c r="S9" s="1"/>
      <c r="T9" s="1"/>
      <c r="U9" s="1"/>
      <c r="V9" s="1"/>
      <c r="W9" s="1"/>
      <c r="X9" s="1"/>
      <c r="Y9" s="1"/>
      <c r="Z9" s="1"/>
    </row>
    <row r="10" spans="1:26" ht="15.75" customHeight="1" x14ac:dyDescent="0.2">
      <c r="A10" s="1" t="s">
        <v>9</v>
      </c>
      <c r="B10" s="6">
        <f t="shared" ref="B10:G10" si="5">B3</f>
        <v>1</v>
      </c>
      <c r="C10" s="6">
        <f t="shared" si="5"/>
        <v>0.90909090909090906</v>
      </c>
      <c r="D10" s="6">
        <f t="shared" si="5"/>
        <v>0.82644628099173545</v>
      </c>
      <c r="E10" s="6">
        <f t="shared" si="5"/>
        <v>0.75131480090157754</v>
      </c>
      <c r="F10" s="6">
        <f t="shared" si="5"/>
        <v>0.68301345536507052</v>
      </c>
      <c r="G10" s="6">
        <f t="shared" si="5"/>
        <v>0.62092132305915493</v>
      </c>
      <c r="H10" s="1"/>
      <c r="I10" s="1"/>
      <c r="J10" s="1"/>
      <c r="K10" s="1"/>
      <c r="L10" s="1"/>
      <c r="M10" s="1"/>
      <c r="N10" s="1"/>
      <c r="O10" s="1"/>
      <c r="P10" s="1"/>
      <c r="Q10" s="1"/>
      <c r="R10" s="1"/>
      <c r="S10" s="1"/>
      <c r="T10" s="1"/>
      <c r="U10" s="1"/>
      <c r="V10" s="1"/>
      <c r="W10" s="1"/>
      <c r="X10" s="1"/>
      <c r="Y10" s="1"/>
      <c r="Z10" s="1"/>
    </row>
    <row r="11" spans="1:26" ht="15.75" customHeight="1" x14ac:dyDescent="0.2">
      <c r="A11" s="1" t="s">
        <v>10</v>
      </c>
      <c r="B11" s="7">
        <f t="shared" ref="B11:G11" si="6">B9*B10</f>
        <v>0</v>
      </c>
      <c r="C11" s="7">
        <f t="shared" si="6"/>
        <v>1000</v>
      </c>
      <c r="D11" s="7">
        <f t="shared" si="6"/>
        <v>909.09090909090901</v>
      </c>
      <c r="E11" s="7">
        <f t="shared" si="6"/>
        <v>1126.9722013523663</v>
      </c>
      <c r="F11" s="7">
        <f t="shared" si="6"/>
        <v>1024.5201830476058</v>
      </c>
      <c r="G11" s="7">
        <f t="shared" si="6"/>
        <v>993.47411689464786</v>
      </c>
      <c r="H11" s="1"/>
      <c r="I11" s="1"/>
      <c r="J11" s="1"/>
      <c r="K11" s="1"/>
      <c r="L11" s="1"/>
      <c r="M11" s="1"/>
      <c r="N11" s="1"/>
      <c r="O11" s="1"/>
      <c r="P11" s="1"/>
      <c r="Q11" s="1"/>
      <c r="R11" s="1"/>
      <c r="S11" s="1"/>
      <c r="T11" s="1"/>
      <c r="U11" s="1"/>
      <c r="V11" s="1"/>
      <c r="W11" s="1"/>
      <c r="X11" s="1"/>
      <c r="Y11" s="1"/>
      <c r="Z11" s="1"/>
    </row>
    <row r="12" spans="1:26" ht="15.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2">
      <c r="A13" s="1" t="s">
        <v>11</v>
      </c>
      <c r="B13" s="3">
        <f>B8+B9</f>
        <v>4300</v>
      </c>
      <c r="C13" s="3">
        <f t="shared" ref="C13:G13" si="7">C11+B13</f>
        <v>5300</v>
      </c>
      <c r="D13" s="3">
        <f t="shared" si="7"/>
        <v>6209.090909090909</v>
      </c>
      <c r="E13" s="3">
        <f t="shared" si="7"/>
        <v>7336.063110443275</v>
      </c>
      <c r="F13" s="3">
        <f t="shared" si="7"/>
        <v>8360.5832934908813</v>
      </c>
      <c r="G13" s="3">
        <f t="shared" si="7"/>
        <v>9354.0574103855288</v>
      </c>
      <c r="H13" s="5">
        <f>G13</f>
        <v>9354.0574103855288</v>
      </c>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8" t="s">
        <v>12</v>
      </c>
      <c r="B15" s="1"/>
      <c r="C15" s="1"/>
      <c r="D15" s="1"/>
      <c r="E15" s="1"/>
      <c r="F15" s="1"/>
      <c r="G15" s="1"/>
      <c r="H15" s="5">
        <f>H6-H13</f>
        <v>1906.1955529614825</v>
      </c>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8" t="s">
        <v>13</v>
      </c>
      <c r="B17" s="1"/>
      <c r="C17" s="1"/>
      <c r="D17" s="1"/>
      <c r="E17" s="1"/>
      <c r="F17" s="1"/>
      <c r="G17" s="1"/>
      <c r="H17" s="9">
        <f>H15/H13</f>
        <v>0.20378275109206523</v>
      </c>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8" t="s">
        <v>14</v>
      </c>
      <c r="B19" s="1"/>
      <c r="C19" s="1"/>
      <c r="D19" s="1"/>
      <c r="E19" s="1"/>
      <c r="F19" s="1"/>
      <c r="G19" s="1"/>
      <c r="H19" s="9"/>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t="s">
        <v>15</v>
      </c>
      <c r="B21" s="7">
        <f t="shared" ref="B21:G21" si="8">B4-B8-B11</f>
        <v>-4300</v>
      </c>
      <c r="C21" s="7">
        <f t="shared" si="8"/>
        <v>1272.7272727272725</v>
      </c>
      <c r="D21" s="7">
        <f t="shared" si="8"/>
        <v>2809.9173553719006</v>
      </c>
      <c r="E21" s="7">
        <f t="shared" si="8"/>
        <v>1502.6296018031551</v>
      </c>
      <c r="F21" s="7">
        <f t="shared" si="8"/>
        <v>683.01345536507051</v>
      </c>
      <c r="G21" s="7">
        <f t="shared" si="8"/>
        <v>-62.09213230591547</v>
      </c>
      <c r="H21" s="1"/>
      <c r="I21" s="1"/>
      <c r="J21" s="1"/>
      <c r="K21" s="8" t="s">
        <v>16</v>
      </c>
      <c r="L21" s="1"/>
      <c r="M21" s="1"/>
      <c r="N21" s="1"/>
      <c r="O21" s="1"/>
      <c r="P21" s="1"/>
      <c r="Q21" s="1"/>
      <c r="R21" s="1"/>
      <c r="S21" s="1"/>
      <c r="T21" s="1"/>
      <c r="U21" s="1"/>
      <c r="V21" s="1"/>
      <c r="W21" s="1"/>
      <c r="X21" s="1"/>
      <c r="Y21" s="1"/>
      <c r="Z21" s="1"/>
    </row>
    <row r="22" spans="1:26" ht="15.75" customHeight="1" x14ac:dyDescent="0.2">
      <c r="A22" s="1" t="s">
        <v>17</v>
      </c>
      <c r="B22" s="3">
        <f t="shared" ref="B22:G22" si="9">B6-B13</f>
        <v>-4300</v>
      </c>
      <c r="C22" s="3">
        <f t="shared" si="9"/>
        <v>-3027.2727272727275</v>
      </c>
      <c r="D22" s="3">
        <f t="shared" si="9"/>
        <v>-217.35537190082687</v>
      </c>
      <c r="E22" s="3">
        <f t="shared" si="9"/>
        <v>1285.2742299023275</v>
      </c>
      <c r="F22" s="3">
        <f t="shared" si="9"/>
        <v>1968.287685267398</v>
      </c>
      <c r="G22" s="3">
        <f t="shared" si="9"/>
        <v>1906.1955529614825</v>
      </c>
      <c r="H22" s="1"/>
      <c r="I22" s="1"/>
      <c r="J22" s="1"/>
      <c r="K22" s="8" t="s">
        <v>18</v>
      </c>
      <c r="L22" s="10" t="s">
        <v>19</v>
      </c>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8" t="s">
        <v>20</v>
      </c>
      <c r="L23" s="1">
        <v>0.1</v>
      </c>
      <c r="M23" s="1"/>
      <c r="N23" s="1"/>
      <c r="O23" s="1"/>
      <c r="P23" s="1"/>
      <c r="Q23" s="1"/>
      <c r="R23" s="1"/>
      <c r="S23" s="1"/>
      <c r="T23" s="1"/>
      <c r="U23" s="1"/>
      <c r="V23" s="1"/>
      <c r="W23" s="1"/>
      <c r="X23" s="1"/>
      <c r="Y23" s="1"/>
      <c r="Z23" s="1"/>
    </row>
    <row r="24" spans="1:26" ht="15.75" customHeight="1" x14ac:dyDescent="0.2">
      <c r="A24" s="1" t="s">
        <v>21</v>
      </c>
      <c r="B24" s="1"/>
      <c r="C24" s="1"/>
      <c r="D24" s="1"/>
      <c r="E24" s="1"/>
      <c r="F24" s="1"/>
      <c r="G24" s="1"/>
      <c r="H24" s="11">
        <f>(E21-E22)/E21</f>
        <v>0.14465000000000078</v>
      </c>
      <c r="I24" s="1"/>
      <c r="J24" s="1"/>
      <c r="K24" s="8" t="s">
        <v>22</v>
      </c>
      <c r="L24" s="3">
        <v>4300</v>
      </c>
      <c r="M24" s="1"/>
      <c r="N24" s="1"/>
      <c r="O24" s="1"/>
      <c r="P24" s="1"/>
      <c r="Q24" s="1"/>
      <c r="R24" s="1"/>
      <c r="S24" s="1"/>
      <c r="T24" s="1"/>
      <c r="U24" s="1"/>
      <c r="V24" s="1"/>
      <c r="W24" s="1"/>
      <c r="X24" s="1"/>
      <c r="Y24" s="1"/>
      <c r="Z24" s="1"/>
    </row>
    <row r="25" spans="1:26" ht="15.75" customHeight="1" x14ac:dyDescent="0.2">
      <c r="A25" s="8" t="s">
        <v>23</v>
      </c>
      <c r="B25" s="1"/>
      <c r="C25" s="1"/>
      <c r="D25" s="1"/>
      <c r="E25" s="1"/>
      <c r="F25" s="1"/>
      <c r="G25" s="1"/>
      <c r="H25" s="11">
        <f>H24+2</f>
        <v>2.1446500000000008</v>
      </c>
      <c r="I25" s="1"/>
      <c r="J25" s="1"/>
      <c r="K25" s="8" t="s">
        <v>24</v>
      </c>
      <c r="L25" s="12">
        <v>0</v>
      </c>
      <c r="M25" s="1"/>
      <c r="N25" s="1"/>
      <c r="O25" s="1"/>
      <c r="P25" s="1"/>
      <c r="Q25" s="1"/>
      <c r="R25" s="1"/>
      <c r="S25" s="1"/>
      <c r="T25" s="1"/>
      <c r="U25" s="1"/>
      <c r="V25" s="1"/>
      <c r="W25" s="1"/>
      <c r="X25" s="1"/>
      <c r="Y25" s="1"/>
      <c r="Z25" s="1"/>
    </row>
    <row r="26" spans="1:26" ht="15.75" customHeight="1" x14ac:dyDescent="0.2">
      <c r="A26" s="1"/>
      <c r="B26" s="3"/>
      <c r="C26" s="3"/>
      <c r="D26" s="3"/>
      <c r="E26" s="3"/>
      <c r="F26" s="3"/>
      <c r="G26" s="3"/>
      <c r="H26" s="5"/>
      <c r="I26" s="1"/>
      <c r="J26" s="1"/>
      <c r="K26" s="8" t="s">
        <v>25</v>
      </c>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8" t="s">
        <v>26</v>
      </c>
      <c r="L27" s="3">
        <v>0</v>
      </c>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8" t="s">
        <v>27</v>
      </c>
      <c r="L28" s="3">
        <v>2500</v>
      </c>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8" t="s">
        <v>28</v>
      </c>
      <c r="L29" s="3">
        <v>4500</v>
      </c>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8" t="s">
        <v>29</v>
      </c>
      <c r="L30" s="3">
        <v>3500</v>
      </c>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8" t="s">
        <v>30</v>
      </c>
      <c r="L31" s="3">
        <v>2500</v>
      </c>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8" t="s">
        <v>31</v>
      </c>
      <c r="L32" s="3">
        <v>1500</v>
      </c>
      <c r="M32" s="1"/>
      <c r="N32" s="1"/>
      <c r="O32" s="1"/>
      <c r="P32" s="1"/>
      <c r="Q32" s="1"/>
      <c r="R32" s="1"/>
      <c r="S32" s="1"/>
      <c r="T32" s="1"/>
      <c r="U32" s="1"/>
      <c r="V32" s="1"/>
      <c r="W32" s="1"/>
      <c r="X32" s="1"/>
      <c r="Y32" s="1"/>
      <c r="Z32" s="1"/>
    </row>
    <row r="33" spans="1:26" ht="15.75" customHeight="1" x14ac:dyDescent="0.2">
      <c r="A33" s="13" t="s">
        <v>32</v>
      </c>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A8" workbookViewId="0">
      <selection activeCell="A35" sqref="A35"/>
    </sheetView>
  </sheetViews>
  <sheetFormatPr baseColWidth="10" defaultColWidth="11.1640625" defaultRowHeight="15" customHeight="1" x14ac:dyDescent="0.2"/>
  <cols>
    <col min="1" max="1" width="24.5" customWidth="1"/>
    <col min="2" max="2" width="11.6640625" customWidth="1"/>
    <col min="3" max="7" width="11.83203125" customWidth="1"/>
    <col min="8" max="9" width="10.5" customWidth="1"/>
    <col min="10" max="10" width="17.1640625" customWidth="1"/>
    <col min="11" max="11" width="23.83203125" customWidth="1"/>
    <col min="12" max="12" width="22.33203125" customWidth="1"/>
    <col min="13" max="26" width="10.5" customWidth="1"/>
  </cols>
  <sheetData>
    <row r="1" spans="1:16" ht="15.75" customHeight="1" x14ac:dyDescent="0.2">
      <c r="A1" s="1" t="s">
        <v>0</v>
      </c>
      <c r="B1" s="1">
        <v>0</v>
      </c>
      <c r="C1" s="1">
        <v>1</v>
      </c>
      <c r="D1" s="1">
        <v>2</v>
      </c>
      <c r="E1" s="1">
        <v>3</v>
      </c>
      <c r="F1" s="1">
        <v>4</v>
      </c>
      <c r="G1" s="1">
        <v>5</v>
      </c>
      <c r="H1" s="2" t="s">
        <v>1</v>
      </c>
      <c r="J1" s="1" t="s">
        <v>0</v>
      </c>
      <c r="K1" s="1">
        <v>0</v>
      </c>
      <c r="L1" s="1">
        <v>1</v>
      </c>
      <c r="M1" s="1">
        <v>2</v>
      </c>
      <c r="N1" s="1">
        <v>3</v>
      </c>
      <c r="O1" s="1">
        <v>4</v>
      </c>
      <c r="P1" s="1">
        <v>5</v>
      </c>
    </row>
    <row r="2" spans="1:16" ht="15.75" customHeight="1" x14ac:dyDescent="0.2">
      <c r="A2" s="1" t="s">
        <v>2</v>
      </c>
      <c r="B2" s="3">
        <f>L27</f>
        <v>0</v>
      </c>
      <c r="C2" s="3">
        <f>L28</f>
        <v>4500</v>
      </c>
      <c r="D2" s="3">
        <f>L29</f>
        <v>4700</v>
      </c>
      <c r="E2" s="3">
        <f>L30</f>
        <v>5500</v>
      </c>
      <c r="F2" s="3">
        <f>L31</f>
        <v>6500</v>
      </c>
      <c r="G2" s="3">
        <f>L32</f>
        <v>7500</v>
      </c>
      <c r="H2" s="1"/>
      <c r="J2" s="1" t="s">
        <v>3</v>
      </c>
      <c r="K2" s="3">
        <f t="shared" ref="K2:P2" si="0">B6</f>
        <v>0</v>
      </c>
      <c r="L2" s="3">
        <f t="shared" si="0"/>
        <v>4090.909090909091</v>
      </c>
      <c r="M2" s="3">
        <f t="shared" si="0"/>
        <v>7975.2066115702473</v>
      </c>
      <c r="N2" s="3">
        <f t="shared" si="0"/>
        <v>12107.438016528924</v>
      </c>
      <c r="O2" s="3">
        <f t="shared" si="0"/>
        <v>16547.025476401883</v>
      </c>
      <c r="P2" s="3">
        <f t="shared" si="0"/>
        <v>21203.935399345544</v>
      </c>
    </row>
    <row r="3" spans="1:16" ht="15.75" customHeight="1" x14ac:dyDescent="0.2">
      <c r="A3" s="1" t="s">
        <v>4</v>
      </c>
      <c r="B3" s="1">
        <f t="shared" ref="B3:G3" si="1">1/((1+$L23)^B1)</f>
        <v>1</v>
      </c>
      <c r="C3" s="4">
        <f t="shared" si="1"/>
        <v>0.90909090909090906</v>
      </c>
      <c r="D3" s="4">
        <f t="shared" si="1"/>
        <v>0.82644628099173545</v>
      </c>
      <c r="E3" s="4">
        <f t="shared" si="1"/>
        <v>0.75131480090157754</v>
      </c>
      <c r="F3" s="4">
        <f t="shared" si="1"/>
        <v>0.68301345536507052</v>
      </c>
      <c r="G3" s="4">
        <f t="shared" si="1"/>
        <v>0.62092132305915493</v>
      </c>
      <c r="H3" s="1"/>
      <c r="J3" s="1" t="s">
        <v>5</v>
      </c>
      <c r="K3" s="3">
        <f t="shared" ref="K3:P3" si="2">B13</f>
        <v>5000</v>
      </c>
      <c r="L3" s="3">
        <f t="shared" si="2"/>
        <v>6636.363636363636</v>
      </c>
      <c r="M3" s="3">
        <f t="shared" si="2"/>
        <v>8123.9669421487597</v>
      </c>
      <c r="N3" s="3">
        <f t="shared" si="2"/>
        <v>10002.253944402704</v>
      </c>
      <c r="O3" s="3">
        <f t="shared" si="2"/>
        <v>11709.787582815381</v>
      </c>
      <c r="P3" s="3">
        <f t="shared" si="2"/>
        <v>12641.169567404113</v>
      </c>
    </row>
    <row r="4" spans="1:16" ht="15.75" customHeight="1" x14ac:dyDescent="0.2">
      <c r="A4" s="1" t="s">
        <v>6</v>
      </c>
      <c r="B4" s="3">
        <f t="shared" ref="B4:G4" si="3">B2*B3</f>
        <v>0</v>
      </c>
      <c r="C4" s="3">
        <f t="shared" si="3"/>
        <v>4090.909090909091</v>
      </c>
      <c r="D4" s="3">
        <f t="shared" si="3"/>
        <v>3884.2975206611568</v>
      </c>
      <c r="E4" s="3">
        <f t="shared" si="3"/>
        <v>4132.2314049586766</v>
      </c>
      <c r="F4" s="3">
        <f t="shared" si="3"/>
        <v>4439.5874598729588</v>
      </c>
      <c r="G4" s="3">
        <f t="shared" si="3"/>
        <v>4656.9099229436615</v>
      </c>
      <c r="H4" s="1"/>
    </row>
    <row r="5" spans="1:16" ht="15.75" customHeight="1" x14ac:dyDescent="0.2">
      <c r="A5" s="1"/>
      <c r="B5" s="1"/>
      <c r="C5" s="1"/>
      <c r="D5" s="1"/>
      <c r="E5" s="1"/>
      <c r="F5" s="1"/>
      <c r="G5" s="1"/>
      <c r="H5" s="1"/>
    </row>
    <row r="6" spans="1:16" ht="15.75" customHeight="1" x14ac:dyDescent="0.2">
      <c r="A6" s="1" t="s">
        <v>3</v>
      </c>
      <c r="B6" s="3">
        <f>B4</f>
        <v>0</v>
      </c>
      <c r="C6" s="3">
        <f t="shared" ref="C6:G6" si="4">C4+B6</f>
        <v>4090.909090909091</v>
      </c>
      <c r="D6" s="3">
        <f t="shared" si="4"/>
        <v>7975.2066115702473</v>
      </c>
      <c r="E6" s="3">
        <f t="shared" si="4"/>
        <v>12107.438016528924</v>
      </c>
      <c r="F6" s="3">
        <f t="shared" si="4"/>
        <v>16547.025476401883</v>
      </c>
      <c r="G6" s="3">
        <f t="shared" si="4"/>
        <v>21203.935399345544</v>
      </c>
      <c r="H6" s="5">
        <f>G6</f>
        <v>21203.935399345544</v>
      </c>
    </row>
    <row r="7" spans="1:16" ht="15.75" customHeight="1" x14ac:dyDescent="0.2">
      <c r="A7" s="1"/>
      <c r="B7" s="1"/>
      <c r="C7" s="1"/>
      <c r="D7" s="1"/>
      <c r="E7" s="1"/>
      <c r="F7" s="1"/>
      <c r="G7" s="1"/>
      <c r="H7" s="1"/>
    </row>
    <row r="8" spans="1:16" ht="15.75" customHeight="1" x14ac:dyDescent="0.2">
      <c r="A8" s="1" t="s">
        <v>7</v>
      </c>
      <c r="B8" s="3">
        <f>L24</f>
        <v>5000</v>
      </c>
      <c r="C8" s="3">
        <v>0</v>
      </c>
      <c r="D8" s="3">
        <v>0</v>
      </c>
      <c r="E8" s="3">
        <v>0</v>
      </c>
      <c r="F8" s="3">
        <v>0</v>
      </c>
      <c r="G8" s="3">
        <v>0</v>
      </c>
      <c r="H8" s="1"/>
    </row>
    <row r="9" spans="1:16" ht="15.75" customHeight="1" x14ac:dyDescent="0.2">
      <c r="A9" s="1" t="s">
        <v>8</v>
      </c>
      <c r="B9" s="3">
        <f>0</f>
        <v>0</v>
      </c>
      <c r="C9" s="3">
        <v>1800</v>
      </c>
      <c r="D9" s="3">
        <v>1800</v>
      </c>
      <c r="E9" s="3">
        <v>2500</v>
      </c>
      <c r="F9" s="3">
        <v>2500</v>
      </c>
      <c r="G9" s="3">
        <v>1500</v>
      </c>
      <c r="H9" s="1"/>
    </row>
    <row r="10" spans="1:16" ht="15.75" customHeight="1" x14ac:dyDescent="0.2">
      <c r="A10" s="1" t="s">
        <v>9</v>
      </c>
      <c r="B10" s="6">
        <f t="shared" ref="B10:G10" si="5">B3</f>
        <v>1</v>
      </c>
      <c r="C10" s="6">
        <f t="shared" si="5"/>
        <v>0.90909090909090906</v>
      </c>
      <c r="D10" s="6">
        <f t="shared" si="5"/>
        <v>0.82644628099173545</v>
      </c>
      <c r="E10" s="6">
        <f t="shared" si="5"/>
        <v>0.75131480090157754</v>
      </c>
      <c r="F10" s="6">
        <f t="shared" si="5"/>
        <v>0.68301345536507052</v>
      </c>
      <c r="G10" s="6">
        <f t="shared" si="5"/>
        <v>0.62092132305915493</v>
      </c>
      <c r="H10" s="1"/>
    </row>
    <row r="11" spans="1:16" ht="15.75" customHeight="1" x14ac:dyDescent="0.2">
      <c r="A11" s="1" t="s">
        <v>10</v>
      </c>
      <c r="B11" s="7">
        <f t="shared" ref="B11:G11" si="6">B9*B10</f>
        <v>0</v>
      </c>
      <c r="C11" s="7">
        <f t="shared" si="6"/>
        <v>1636.3636363636363</v>
      </c>
      <c r="D11" s="7">
        <f t="shared" si="6"/>
        <v>1487.6033057851239</v>
      </c>
      <c r="E11" s="7">
        <f t="shared" si="6"/>
        <v>1878.2870022539439</v>
      </c>
      <c r="F11" s="7">
        <f t="shared" si="6"/>
        <v>1707.5336384126763</v>
      </c>
      <c r="G11" s="7">
        <f t="shared" si="6"/>
        <v>931.38198458873239</v>
      </c>
      <c r="H11" s="1"/>
    </row>
    <row r="12" spans="1:16" ht="15.75" customHeight="1" x14ac:dyDescent="0.2">
      <c r="A12" s="1"/>
      <c r="B12" s="1"/>
      <c r="C12" s="1"/>
      <c r="D12" s="1"/>
      <c r="E12" s="1"/>
      <c r="F12" s="1"/>
      <c r="G12" s="1"/>
      <c r="H12" s="1"/>
    </row>
    <row r="13" spans="1:16" ht="15.75" customHeight="1" x14ac:dyDescent="0.2">
      <c r="A13" s="1" t="s">
        <v>11</v>
      </c>
      <c r="B13" s="3">
        <f>B8+B9</f>
        <v>5000</v>
      </c>
      <c r="C13" s="3">
        <f t="shared" ref="C13:G13" si="7">C11+B13</f>
        <v>6636.363636363636</v>
      </c>
      <c r="D13" s="3">
        <f t="shared" si="7"/>
        <v>8123.9669421487597</v>
      </c>
      <c r="E13" s="3">
        <f t="shared" si="7"/>
        <v>10002.253944402704</v>
      </c>
      <c r="F13" s="3">
        <f t="shared" si="7"/>
        <v>11709.787582815381</v>
      </c>
      <c r="G13" s="3">
        <f t="shared" si="7"/>
        <v>12641.169567404113</v>
      </c>
      <c r="H13" s="5">
        <f>G13</f>
        <v>12641.169567404113</v>
      </c>
    </row>
    <row r="14" spans="1:16" ht="15.75" customHeight="1" x14ac:dyDescent="0.2">
      <c r="A14" s="1"/>
      <c r="B14" s="1"/>
      <c r="C14" s="1"/>
      <c r="D14" s="1"/>
      <c r="E14" s="1"/>
      <c r="F14" s="1"/>
      <c r="G14" s="1"/>
      <c r="H14" s="1"/>
    </row>
    <row r="15" spans="1:16" ht="15.75" customHeight="1" x14ac:dyDescent="0.2">
      <c r="A15" s="8" t="s">
        <v>12</v>
      </c>
      <c r="B15" s="1"/>
      <c r="C15" s="1"/>
      <c r="D15" s="1"/>
      <c r="E15" s="1"/>
      <c r="F15" s="1"/>
      <c r="G15" s="1"/>
      <c r="H15" s="5">
        <f>H6-H13</f>
        <v>8562.7658319414313</v>
      </c>
    </row>
    <row r="16" spans="1:16" ht="15.75" customHeight="1" x14ac:dyDescent="0.2">
      <c r="A16" s="1"/>
      <c r="B16" s="1"/>
      <c r="C16" s="1"/>
      <c r="D16" s="1"/>
      <c r="E16" s="1"/>
      <c r="F16" s="1"/>
      <c r="G16" s="1"/>
      <c r="H16" s="1"/>
    </row>
    <row r="17" spans="1:12" ht="15.75" customHeight="1" x14ac:dyDescent="0.2">
      <c r="A17" s="8" t="s">
        <v>13</v>
      </c>
      <c r="B17" s="1"/>
      <c r="C17" s="1"/>
      <c r="D17" s="1"/>
      <c r="E17" s="1"/>
      <c r="F17" s="1"/>
      <c r="G17" s="1"/>
      <c r="H17" s="9">
        <f>H15/H13</f>
        <v>0.67737132915461795</v>
      </c>
    </row>
    <row r="18" spans="1:12" ht="15.75" customHeight="1" x14ac:dyDescent="0.2">
      <c r="A18" s="1"/>
      <c r="B18" s="1"/>
      <c r="C18" s="1"/>
      <c r="D18" s="1"/>
      <c r="E18" s="1"/>
      <c r="F18" s="1"/>
      <c r="G18" s="1"/>
    </row>
    <row r="19" spans="1:12" ht="15.75" customHeight="1" x14ac:dyDescent="0.2">
      <c r="A19" s="8" t="s">
        <v>14</v>
      </c>
      <c r="B19" s="1"/>
      <c r="C19" s="1"/>
      <c r="D19" s="1"/>
      <c r="E19" s="1"/>
      <c r="F19" s="1"/>
      <c r="G19" s="1"/>
      <c r="H19" s="9"/>
    </row>
    <row r="20" spans="1:12" ht="15.75" customHeight="1" x14ac:dyDescent="0.2">
      <c r="A20" s="1"/>
      <c r="B20" s="1"/>
      <c r="C20" s="1"/>
      <c r="D20" s="1"/>
      <c r="E20" s="1"/>
      <c r="F20" s="1"/>
      <c r="G20" s="1"/>
    </row>
    <row r="21" spans="1:12" ht="15.75" customHeight="1" x14ac:dyDescent="0.2">
      <c r="A21" s="1" t="s">
        <v>15</v>
      </c>
      <c r="B21" s="7">
        <f t="shared" ref="B21:G21" si="8">B4-B8-B11</f>
        <v>-5000</v>
      </c>
      <c r="C21" s="7">
        <f t="shared" si="8"/>
        <v>2454.545454545455</v>
      </c>
      <c r="D21" s="7">
        <f t="shared" si="8"/>
        <v>2396.6942148760327</v>
      </c>
      <c r="E21" s="7">
        <f t="shared" si="8"/>
        <v>2253.944402704733</v>
      </c>
      <c r="F21" s="7">
        <f t="shared" si="8"/>
        <v>2732.0538214602825</v>
      </c>
      <c r="G21" s="7">
        <f t="shared" si="8"/>
        <v>3725.5279383549291</v>
      </c>
      <c r="K21" s="8" t="s">
        <v>16</v>
      </c>
    </row>
    <row r="22" spans="1:12" ht="15.75" customHeight="1" x14ac:dyDescent="0.2">
      <c r="A22" s="1" t="s">
        <v>17</v>
      </c>
      <c r="B22" s="3">
        <f t="shared" ref="B22:G22" si="9">B6-B13</f>
        <v>-5000</v>
      </c>
      <c r="C22" s="3">
        <f t="shared" si="9"/>
        <v>-2545.454545454545</v>
      </c>
      <c r="D22" s="3">
        <f t="shared" si="9"/>
        <v>-148.76033057851237</v>
      </c>
      <c r="E22" s="3">
        <f t="shared" si="9"/>
        <v>2105.1840721262197</v>
      </c>
      <c r="F22" s="3">
        <f t="shared" si="9"/>
        <v>4837.2378935865017</v>
      </c>
      <c r="G22" s="3">
        <f t="shared" si="9"/>
        <v>8562.7658319414313</v>
      </c>
      <c r="K22" s="8" t="s">
        <v>18</v>
      </c>
      <c r="L22" s="10" t="s">
        <v>19</v>
      </c>
    </row>
    <row r="23" spans="1:12" ht="15.75" customHeight="1" x14ac:dyDescent="0.2">
      <c r="A23" s="1"/>
      <c r="B23" s="1"/>
      <c r="C23" s="1"/>
      <c r="D23" s="1"/>
      <c r="E23" s="1"/>
      <c r="F23" s="1"/>
      <c r="G23" s="1"/>
      <c r="K23" s="8" t="s">
        <v>20</v>
      </c>
      <c r="L23" s="1">
        <v>0.1</v>
      </c>
    </row>
    <row r="24" spans="1:12" ht="15.75" customHeight="1" x14ac:dyDescent="0.2">
      <c r="A24" s="1" t="s">
        <v>21</v>
      </c>
      <c r="B24" s="1"/>
      <c r="C24" s="1"/>
      <c r="D24" s="1"/>
      <c r="E24" s="1"/>
      <c r="F24" s="1"/>
      <c r="G24" s="1"/>
      <c r="H24" s="11">
        <f>(E21-E22)/E21</f>
        <v>6.6000000000000406E-2</v>
      </c>
      <c r="K24" s="8" t="s">
        <v>22</v>
      </c>
      <c r="L24" s="3">
        <v>5000</v>
      </c>
    </row>
    <row r="25" spans="1:12" ht="15.75" customHeight="1" x14ac:dyDescent="0.2">
      <c r="A25" s="8" t="s">
        <v>23</v>
      </c>
      <c r="B25" s="1"/>
      <c r="C25" s="1"/>
      <c r="D25" s="1"/>
      <c r="E25" s="1"/>
      <c r="F25" s="1"/>
      <c r="G25" s="1"/>
      <c r="H25" s="11">
        <f>H24+2</f>
        <v>2.0660000000000003</v>
      </c>
      <c r="K25" s="8" t="s">
        <v>24</v>
      </c>
      <c r="L25" s="12">
        <v>0</v>
      </c>
    </row>
    <row r="26" spans="1:12" ht="15.75" customHeight="1" x14ac:dyDescent="0.2">
      <c r="A26" s="1"/>
      <c r="B26" s="3"/>
      <c r="C26" s="3"/>
      <c r="D26" s="3"/>
      <c r="E26" s="3"/>
      <c r="F26" s="3"/>
      <c r="G26" s="3"/>
      <c r="H26" s="5"/>
      <c r="K26" s="8" t="s">
        <v>25</v>
      </c>
      <c r="L26" s="1"/>
    </row>
    <row r="27" spans="1:12" ht="15.75" customHeight="1" x14ac:dyDescent="0.2">
      <c r="A27" s="1"/>
      <c r="B27" s="1"/>
      <c r="C27" s="1"/>
      <c r="D27" s="1"/>
      <c r="E27" s="1"/>
      <c r="F27" s="1"/>
      <c r="G27" s="1"/>
      <c r="K27" s="8" t="s">
        <v>26</v>
      </c>
      <c r="L27" s="3">
        <v>0</v>
      </c>
    </row>
    <row r="28" spans="1:12" ht="15.75" customHeight="1" x14ac:dyDescent="0.2">
      <c r="A28" s="1"/>
      <c r="B28" s="1"/>
      <c r="C28" s="1"/>
      <c r="D28" s="1"/>
      <c r="E28" s="1"/>
      <c r="F28" s="1"/>
      <c r="G28" s="1"/>
      <c r="K28" s="8" t="s">
        <v>27</v>
      </c>
      <c r="L28" s="3">
        <v>4500</v>
      </c>
    </row>
    <row r="29" spans="1:12" ht="15.75" customHeight="1" x14ac:dyDescent="0.2">
      <c r="K29" s="8" t="s">
        <v>28</v>
      </c>
      <c r="L29" s="3">
        <v>4700</v>
      </c>
    </row>
    <row r="30" spans="1:12" ht="15.75" customHeight="1" x14ac:dyDescent="0.2">
      <c r="K30" s="8" t="s">
        <v>29</v>
      </c>
      <c r="L30" s="3">
        <v>5500</v>
      </c>
    </row>
    <row r="31" spans="1:12" ht="15.75" customHeight="1" x14ac:dyDescent="0.2">
      <c r="K31" s="8" t="s">
        <v>30</v>
      </c>
      <c r="L31" s="3">
        <v>6500</v>
      </c>
    </row>
    <row r="32" spans="1:12" ht="15.75" customHeight="1" x14ac:dyDescent="0.2">
      <c r="K32" s="8" t="s">
        <v>31</v>
      </c>
      <c r="L32" s="3">
        <v>7500</v>
      </c>
    </row>
    <row r="33" spans="1:1" ht="15.75" customHeight="1" x14ac:dyDescent="0.2"/>
    <row r="34" spans="1:1" ht="15.75" customHeight="1" x14ac:dyDescent="0.2"/>
    <row r="35" spans="1:1" ht="15.75" customHeight="1" x14ac:dyDescent="0.2">
      <c r="A35" s="13" t="s">
        <v>33</v>
      </c>
    </row>
    <row r="36" spans="1:1" ht="15.75" customHeight="1" x14ac:dyDescent="0.2"/>
    <row r="37" spans="1:1" ht="15.75" customHeight="1" x14ac:dyDescent="0.2"/>
    <row r="38" spans="1:1" ht="15.75" customHeight="1" x14ac:dyDescent="0.2"/>
    <row r="39" spans="1:1" ht="15.75" customHeight="1" x14ac:dyDescent="0.2"/>
    <row r="40" spans="1:1" ht="15.75" customHeight="1" x14ac:dyDescent="0.2"/>
    <row r="41" spans="1:1" ht="15.75" customHeight="1" x14ac:dyDescent="0.2"/>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workbookViewId="0">
      <selection activeCell="A15" sqref="A15"/>
    </sheetView>
  </sheetViews>
  <sheetFormatPr baseColWidth="10" defaultColWidth="11.1640625" defaultRowHeight="15" customHeight="1" x14ac:dyDescent="0.2"/>
  <cols>
    <col min="1" max="1" width="94.1640625" customWidth="1"/>
    <col min="2" max="6" width="10.83203125" customWidth="1"/>
    <col min="7" max="26" width="10.5" customWidth="1"/>
  </cols>
  <sheetData>
    <row r="1" spans="1:26" ht="18"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row>
    <row r="2" spans="1:26" ht="18"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8" customHeight="1" x14ac:dyDescent="0.2">
      <c r="A3" s="15" t="s">
        <v>34</v>
      </c>
      <c r="B3" s="14"/>
      <c r="C3" s="14"/>
      <c r="D3" s="14"/>
      <c r="E3" s="14"/>
      <c r="F3" s="14"/>
      <c r="G3" s="14"/>
      <c r="H3" s="14"/>
      <c r="I3" s="14"/>
      <c r="J3" s="14"/>
      <c r="K3" s="14"/>
      <c r="L3" s="14"/>
      <c r="M3" s="14"/>
      <c r="N3" s="14"/>
      <c r="O3" s="14"/>
      <c r="P3" s="14"/>
      <c r="Q3" s="14"/>
      <c r="R3" s="14"/>
      <c r="S3" s="14"/>
      <c r="T3" s="14"/>
      <c r="U3" s="14"/>
      <c r="V3" s="14"/>
      <c r="W3" s="14"/>
      <c r="X3" s="14"/>
      <c r="Y3" s="14"/>
      <c r="Z3" s="14"/>
    </row>
    <row r="4" spans="1:26" ht="18" customHeight="1" x14ac:dyDescent="0.2">
      <c r="A4" s="1" t="s">
        <v>35</v>
      </c>
      <c r="B4" s="14"/>
      <c r="C4" s="14"/>
      <c r="D4" s="14"/>
      <c r="E4" s="14"/>
      <c r="F4" s="14"/>
      <c r="G4" s="14"/>
      <c r="H4" s="14"/>
      <c r="I4" s="14"/>
      <c r="J4" s="14"/>
      <c r="K4" s="14"/>
      <c r="L4" s="14"/>
      <c r="M4" s="14"/>
      <c r="N4" s="14"/>
      <c r="O4" s="14"/>
      <c r="P4" s="14"/>
      <c r="Q4" s="14"/>
      <c r="R4" s="14"/>
      <c r="S4" s="14"/>
      <c r="T4" s="14"/>
      <c r="U4" s="14"/>
      <c r="V4" s="14"/>
      <c r="W4" s="14"/>
      <c r="X4" s="14"/>
      <c r="Y4" s="14"/>
      <c r="Z4" s="14"/>
    </row>
    <row r="5" spans="1:26" ht="18" customHeight="1" x14ac:dyDescent="0.2">
      <c r="A5" s="1" t="s">
        <v>36</v>
      </c>
      <c r="B5" s="14"/>
      <c r="C5" s="14"/>
      <c r="D5" s="14"/>
      <c r="E5" s="14"/>
      <c r="F5" s="14"/>
      <c r="G5" s="14"/>
      <c r="H5" s="14"/>
      <c r="I5" s="14"/>
      <c r="J5" s="14"/>
      <c r="K5" s="14"/>
      <c r="L5" s="14"/>
      <c r="M5" s="14"/>
      <c r="N5" s="14"/>
      <c r="O5" s="14"/>
      <c r="P5" s="14"/>
      <c r="Q5" s="14"/>
      <c r="R5" s="14"/>
      <c r="S5" s="14"/>
      <c r="T5" s="14"/>
      <c r="U5" s="14"/>
      <c r="V5" s="14"/>
      <c r="W5" s="14"/>
      <c r="X5" s="14"/>
      <c r="Y5" s="14"/>
      <c r="Z5" s="14"/>
    </row>
    <row r="6" spans="1:26" ht="18" customHeight="1" x14ac:dyDescent="0.2">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8" customHeight="1" x14ac:dyDescent="0.2">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8" customHeight="1" x14ac:dyDescent="0.2">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8" customHeigh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8" customHeight="1"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8"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8"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8" customHeigh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8"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8"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8"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8" customHeigh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8"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8"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8"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8"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8"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8"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8" customHeigh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8"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8"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8"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8"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8"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8"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8"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8"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8"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8"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8"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8"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8"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8"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8"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8"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8"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8"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8"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8"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8"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8"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8"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8"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8"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8"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8"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8"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8"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8"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8"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8"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8"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8"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8"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8"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8"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8"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8"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8"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8"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8"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8"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8"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8"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8"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8"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8"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8"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8"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8"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8"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8"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8"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8"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8"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8"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8"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8"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8"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8"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8"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8"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8"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8"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8"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8"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8"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8"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8"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8"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8"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8"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8"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8"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8"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8"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8"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8"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8"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8"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8"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8"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8"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8"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8"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8"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8"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8"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8"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8"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8"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8"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8"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8"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8"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8"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8"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8"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8"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8"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8"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8"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8"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8"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8"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8"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8"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8"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8"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8"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8"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8"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8"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8"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8"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8"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8"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8"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8"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8"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8"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8"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8"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8"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8"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8"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8"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8"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8"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8"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8"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8"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8"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8"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8"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8"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8"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8"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8"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8"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8"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8"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8"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8"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8"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8"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8"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8"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8"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8"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8"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8"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8"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8"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8"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8"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8"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8"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8"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8"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8"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8"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8"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8"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8"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8"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8"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8"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8"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8"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8"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8"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8"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8"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8"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8"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8"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8"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8"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8"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8"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8"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8"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8"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8"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8"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8"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8"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8"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8"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8"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8"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8"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8"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8"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8"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8" customHeight="1" x14ac:dyDescent="0.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8"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8"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8"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8"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8"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8"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8"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8"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8"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8"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8"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8"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8"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8"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8"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8"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8"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8" customHeight="1" x14ac:dyDescent="0.2">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8"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8"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8"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8"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8"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8"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8"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8"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8"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8"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8"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8" customHeight="1" x14ac:dyDescent="0.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8"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8"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8"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8"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8"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8"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8"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8"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8"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8"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8"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8"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8"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8" customHeight="1" x14ac:dyDescent="0.2">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8"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8"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8"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8"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8"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8"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8"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8"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8"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8"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8"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8"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8"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8"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8"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8"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8"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8"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8"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8"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8"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8"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8"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8"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8"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8"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8"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8"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8"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8"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8"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8"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8"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8"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8"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8"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8"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8"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8"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8"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8"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8"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8"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8"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8"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8"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8"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8"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8"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8"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8"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8"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8"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8"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8"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8"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8"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8"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8"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8"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8"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8"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8"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8"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8"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8"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8"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8"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8"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8"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8"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8"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8"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8"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8"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8"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8"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8"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8"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8"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8"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8"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8"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8"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8"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8"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8"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8"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8"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8"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8"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8"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8"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8"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8"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8"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8"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8"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8"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8"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8"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8"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8"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8"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8"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8"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8"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8"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8"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8"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8"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8"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8"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8"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8"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8"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8"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8"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8"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8"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8"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8"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8"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8"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8"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8"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8"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8"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8"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8"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8"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8"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8"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8"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8"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8"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8"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8"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8"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8"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8"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8"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8"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8"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8"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8"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8"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8"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8"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8"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8"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8"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8"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8"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8"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8"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8"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8"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8"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8"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8"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8"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8"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8"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8"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8"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8"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8"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8"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8"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8"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8"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8"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8"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8"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8"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8"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8"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8"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8"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8"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8"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8"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8"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8"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8"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8"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8"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8"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8"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8"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8"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8"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8"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8"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8"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8"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8"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8"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8"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8"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8"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8"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8"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8"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8"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8"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8"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8"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8"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8"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8"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8"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8"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8"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8"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8"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8"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8"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8"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8"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8"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8"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8"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8"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8"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8"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8"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8"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8"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8"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8"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8"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8"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8"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8"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8"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8"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8"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8"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8"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8"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8"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8"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8"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8"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8"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8"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8"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8"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8"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8"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8"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8"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8"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8"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8"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8"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8"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8"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8"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8"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8"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8"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8"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8"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8"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8"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8"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8"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8"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8"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8"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8"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8"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8"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8"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8"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8"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8"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8"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8"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8"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8"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8"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8"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8"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8"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8"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8"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8"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8"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8"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8"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8"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8"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8"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8"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8"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8"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8"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8"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8"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8"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8"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8"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8"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8"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8"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8"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8"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8"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8"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8"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8"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8"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8"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8"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8"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8"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8"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8"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8"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8"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8"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8"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8"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8"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8"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8"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8"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8"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8"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8"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8"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8"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8"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8"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8"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8"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8"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8"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8"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8"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8"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8"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8"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8"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8"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8"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8"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8"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8"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8"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8"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8"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8"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8"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8"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8"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8"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8"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8"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8"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8"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8"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8"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8"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8"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8"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8"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8"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8"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8"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8"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8"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8"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8"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8"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8"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8"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8"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8"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8"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8"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8"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8"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8"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8"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8"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8"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8"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8"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8"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8"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8"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8"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8"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8"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8"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8"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8"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8"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8"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8"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8"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8"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8"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8"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8"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8"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8"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8"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8"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8"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8"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8"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8"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8"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8"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8"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8"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8"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8"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8"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8"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8"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8"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8"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8"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8"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8"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8"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8"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8"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8"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8"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8"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8"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8"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8"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8"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8"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8"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8"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8"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8"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8"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8"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8"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8"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8"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8"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8"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8"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8"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8"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8"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8"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8"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8"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8"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8"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8"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8"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8"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8"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8"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8"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8"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8"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8"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8"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8"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8"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8"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8"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8"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8"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8"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8"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8"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8"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8"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8"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8"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8"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8"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8"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8"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8"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8"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8"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8"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8"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8"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8"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8"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8"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8"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8"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8"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8"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8"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8"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8"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8"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8"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8"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8"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8"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8"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8"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8"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8"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8"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8"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8"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8"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8"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8"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8"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8"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8"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8"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8"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8"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8"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8"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8"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8"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8"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8"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8"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8"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8"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8"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8"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8"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8"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8"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8"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8"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8"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8"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8"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8"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8"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8"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8"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8"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8"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8"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8"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8"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8"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8"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8"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8"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8"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8"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8"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8"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8"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8"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8"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8"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8"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8"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8"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8"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8"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8"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8"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8"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8"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8"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8"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8"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8"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8"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8"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8"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8"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8"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8"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8"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8"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8"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8"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8"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8"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8"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8"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8"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8"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8"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8"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8"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8"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8"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8"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8"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8"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8"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8"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8"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8"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8"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8"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8"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8"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8"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8"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8"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8"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8"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8"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8"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8"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8"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8"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8"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8"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8"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8"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8"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8"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8"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8"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8"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8"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8"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8"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8"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8"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8"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8"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8"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8"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8"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8"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8"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8"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8"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8"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8"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8"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8"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8"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8"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8"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8"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8"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8"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8"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8"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8"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8"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8"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8"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8"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8"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8"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8"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8"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8"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8"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8"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8"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8"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8"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8"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8"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8"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8"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8"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8"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8"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8"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8"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8"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8"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8"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8"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8"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8"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8"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8"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8"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8"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8"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8"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8"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8"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8"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8"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8"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8"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8"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8"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8"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8"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8"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8"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8"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8"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8"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8"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8"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8"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8"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8"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8"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8"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8"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8"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8"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8"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8" customHeight="1" x14ac:dyDescent="0.2">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8" customHeight="1" x14ac:dyDescent="0.2">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8" customHeight="1" x14ac:dyDescent="0.2">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8" customHeight="1" x14ac:dyDescent="0.2">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8" customHeight="1" x14ac:dyDescent="0.2">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8" customHeight="1" x14ac:dyDescent="0.2">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8" customHeight="1" x14ac:dyDescent="0.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8" customHeight="1" x14ac:dyDescent="0.2">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8" customHeight="1" x14ac:dyDescent="0.2">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8" customHeight="1" x14ac:dyDescent="0.2">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8" customHeight="1" x14ac:dyDescent="0.2">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8" customHeight="1" x14ac:dyDescent="0.2">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8" customHeight="1" x14ac:dyDescent="0.2">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S4P1</vt:lpstr>
      <vt:lpstr>S4P2</vt:lpstr>
      <vt:lpstr>Final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Sanika Yogesh Kulkarni</dc:creator>
  <cp:lastModifiedBy>Sanika Yogesh Kulkarni</cp:lastModifiedBy>
  <dcterms:created xsi:type="dcterms:W3CDTF">2024-10-25T05:14:56Z</dcterms:created>
  <dcterms:modified xsi:type="dcterms:W3CDTF">2024-10-29T21:14:02Z</dcterms:modified>
</cp:coreProperties>
</file>